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gie.sharepoint.com/sites/G2100FinancialReporting2/Shared Documents/2025.09/Ofgem Reporting/Consolidated Segments Statement (CSS)/"/>
    </mc:Choice>
  </mc:AlternateContent>
  <xr:revisionPtr revIDLastSave="635" documentId="8_{7B7CCD0F-ECEC-4064-AF43-09D8AA0AA2ED}" xr6:coauthVersionLast="47" xr6:coauthVersionMax="47" xr10:uidLastSave="{E52A212A-1BE8-4FDE-8CF3-6525936B9049}"/>
  <workbookProtection workbookAlgorithmName="SHA-512" workbookHashValue="sNYQpxQpInEgb1Acu6qM2eDK34NEfQLQryhit4PLrwdL13ku0wTRgi9vgDb+Em7AGD/fsW0HGQAzyW0rarDQkg==" workbookSaltValue="i+3OPlIL7jSvXLhZIZebTQ==" workbookSpinCount="100000" lockStructure="1"/>
  <bookViews>
    <workbookView xWindow="-108" yWindow="-108" windowWidth="23256" windowHeight="12456" xr2:uid="{88095F3D-EE0B-4FC1-85C2-A32BAA3728FD}"/>
  </bookViews>
  <sheets>
    <sheet name="CSS RFI" sheetId="5" r:id="rId1"/>
    <sheet name="Boundaries" sheetId="4" state="hidden" r:id="rId2"/>
    <sheet name="Sheet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F35" i="5"/>
  <c r="H15" i="5"/>
  <c r="E20" i="5"/>
  <c r="E35" i="5"/>
  <c r="E15" i="5"/>
  <c r="G35" i="5"/>
  <c r="I24" i="5"/>
  <c r="G23" i="5"/>
  <c r="G20" i="5" s="1"/>
  <c r="E23" i="5"/>
  <c r="G15" i="5"/>
  <c r="F25" i="2"/>
  <c r="E25" i="2"/>
  <c r="I21" i="2"/>
  <c r="I18" i="2"/>
  <c r="I16" i="2"/>
  <c r="I15" i="2"/>
  <c r="I14" i="2"/>
  <c r="H13" i="2"/>
  <c r="G13" i="2"/>
  <c r="G10" i="2" s="1"/>
  <c r="G20" i="2" s="1"/>
  <c r="G22" i="2" s="1"/>
  <c r="F13" i="2"/>
  <c r="F10" i="2" s="1"/>
  <c r="I10" i="2" s="1"/>
  <c r="E13" i="2"/>
  <c r="I13" i="2" s="1"/>
  <c r="I11" i="2"/>
  <c r="H10" i="2"/>
  <c r="E10" i="2"/>
  <c r="I7" i="2"/>
  <c r="I6" i="2"/>
  <c r="H5" i="2"/>
  <c r="H20" i="2" s="1"/>
  <c r="H22" i="2" s="1"/>
  <c r="G5" i="2"/>
  <c r="F5" i="2"/>
  <c r="F20" i="2" s="1"/>
  <c r="F22" i="2" s="1"/>
  <c r="E5" i="2"/>
  <c r="I5" i="2" s="1"/>
  <c r="I28" i="5" l="1"/>
  <c r="I17" i="5"/>
  <c r="I26" i="5"/>
  <c r="I21" i="5"/>
  <c r="I31" i="5"/>
  <c r="H23" i="5"/>
  <c r="H20" i="5" s="1"/>
  <c r="H30" i="5" s="1"/>
  <c r="H32" i="5" s="1"/>
  <c r="I16" i="5"/>
  <c r="I25" i="5"/>
  <c r="F23" i="5"/>
  <c r="F20" i="5" s="1"/>
  <c r="F15" i="5"/>
  <c r="I15" i="5" s="1"/>
  <c r="E41" i="5" s="1"/>
  <c r="E48" i="5" s="1"/>
  <c r="E30" i="5"/>
  <c r="G30" i="5"/>
  <c r="G32" i="5" s="1"/>
  <c r="E20" i="2"/>
  <c r="F30" i="5" l="1"/>
  <c r="F32" i="5" s="1"/>
  <c r="I20" i="5"/>
  <c r="I23" i="5"/>
  <c r="E32" i="5"/>
  <c r="E22" i="2"/>
  <c r="I22" i="2" s="1"/>
  <c r="I20" i="2"/>
  <c r="I30" i="5" l="1"/>
  <c r="I32" i="5"/>
  <c r="F41" i="5"/>
  <c r="F48" i="5" s="1"/>
</calcChain>
</file>

<file path=xl/sharedStrings.xml><?xml version="1.0" encoding="utf-8"?>
<sst xmlns="http://schemas.openxmlformats.org/spreadsheetml/2006/main" count="174" uniqueCount="77">
  <si>
    <t>Consolidated Segmental Statement</t>
  </si>
  <si>
    <t>Template Version</t>
  </si>
  <si>
    <t>v2.0</t>
  </si>
  <si>
    <t>Field</t>
  </si>
  <si>
    <t>Response</t>
  </si>
  <si>
    <t>Licensee/(Licensee group) Names</t>
  </si>
  <si>
    <t>Company No</t>
  </si>
  <si>
    <t>Financial Year end</t>
  </si>
  <si>
    <t>CSS Submission Year</t>
  </si>
  <si>
    <t>2024 - 2025</t>
  </si>
  <si>
    <t>#ID</t>
  </si>
  <si>
    <t xml:space="preserve"> Unit</t>
  </si>
  <si>
    <t xml:space="preserve">Electricity supply </t>
  </si>
  <si>
    <t>Gas supply</t>
  </si>
  <si>
    <t xml:space="preserve"> Aggregate supply business</t>
  </si>
  <si>
    <t>Domestic</t>
  </si>
  <si>
    <t>Non Domestic</t>
  </si>
  <si>
    <t>Total revenue</t>
  </si>
  <si>
    <t>£'M</t>
  </si>
  <si>
    <t>Revenue from sale of  electricity and gas</t>
  </si>
  <si>
    <t>Other revenues</t>
  </si>
  <si>
    <t xml:space="preserve"> </t>
  </si>
  <si>
    <t>Total operating costs</t>
  </si>
  <si>
    <t>Direct fuel costs</t>
  </si>
  <si>
    <t xml:space="preserve">Direct costs: </t>
  </si>
  <si>
    <t xml:space="preserve">Transportation costs </t>
  </si>
  <si>
    <t>Environmental and social obligations costs</t>
  </si>
  <si>
    <t xml:space="preserve">Other direct costs </t>
  </si>
  <si>
    <t>Indirect costs</t>
  </si>
  <si>
    <t>EBITDA</t>
  </si>
  <si>
    <t>Depreciation and amortisation</t>
  </si>
  <si>
    <t>EBIT</t>
  </si>
  <si>
    <t xml:space="preserve">Volume </t>
  </si>
  <si>
    <t xml:space="preserve">TWh, m therms </t>
  </si>
  <si>
    <t xml:space="preserve">WACO E/G </t>
  </si>
  <si>
    <t xml:space="preserve">£/MWh, p/th </t>
  </si>
  <si>
    <t xml:space="preserve">Meter Points </t>
  </si>
  <si>
    <t>000s</t>
  </si>
  <si>
    <t>Example reconciliations:</t>
  </si>
  <si>
    <t>Adjustment for Reconciling Items</t>
  </si>
  <si>
    <t>Number</t>
  </si>
  <si>
    <t>Item</t>
  </si>
  <si>
    <t>Revenue</t>
  </si>
  <si>
    <t>Adjustments:</t>
  </si>
  <si>
    <t>Non-licensed activities</t>
  </si>
  <si>
    <t>Mark-to-market adjustments</t>
  </si>
  <si>
    <t>Restructuring costs</t>
  </si>
  <si>
    <t>Impairment charges</t>
  </si>
  <si>
    <t>Profit/(loss) on disposal</t>
  </si>
  <si>
    <t>Previous Example reconciliation- for revenue and EBIT</t>
  </si>
  <si>
    <t>#</t>
  </si>
  <si>
    <t>Items</t>
  </si>
  <si>
    <t>Units</t>
  </si>
  <si>
    <t>Electricity</t>
  </si>
  <si>
    <t>Gas</t>
  </si>
  <si>
    <t>Aggregate supply business</t>
  </si>
  <si>
    <t>Adjust in CSS</t>
  </si>
  <si>
    <t>Non-Domestic</t>
  </si>
  <si>
    <t>CSS Year</t>
  </si>
  <si>
    <t>Start Date</t>
  </si>
  <si>
    <t>End Date</t>
  </si>
  <si>
    <t>elec</t>
  </si>
  <si>
    <t>Volume Lower</t>
  </si>
  <si>
    <t>Volume Upper</t>
  </si>
  <si>
    <t>gas</t>
  </si>
  <si>
    <t>Meter points Lower</t>
  </si>
  <si>
    <t>Meter points upper</t>
  </si>
  <si>
    <t>Highest Meter Points</t>
  </si>
  <si>
    <t>Elec</t>
  </si>
  <si>
    <t>Dom</t>
  </si>
  <si>
    <t>Non-dom</t>
  </si>
  <si>
    <t>Highest Volumes</t>
  </si>
  <si>
    <t>ENGIE Supply Holding UK Limited</t>
  </si>
  <si>
    <t>02706333</t>
  </si>
  <si>
    <t>Y/E 2024</t>
  </si>
  <si>
    <t>CSS Supply [ENGIE Supply Holding UK Limited]</t>
  </si>
  <si>
    <t>[ENGIE Supply Holding UK Limited] Statutory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</si>
</sst>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0" tint="-0.499984740745262"/>
      <name val="Verdana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1" fillId="0" borderId="10" xfId="0" applyFont="1" applyBorder="1"/>
    <xf numFmtId="0" fontId="2" fillId="0" borderId="10" xfId="0" applyFon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1" fillId="2" borderId="27" xfId="0" applyFont="1" applyFill="1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164" fontId="0" fillId="0" borderId="18" xfId="0" applyNumberFormat="1" applyBorder="1"/>
    <xf numFmtId="164" fontId="0" fillId="0" borderId="3" xfId="0" applyNumberFormat="1" applyBorder="1"/>
    <xf numFmtId="164" fontId="0" fillId="0" borderId="28" xfId="0" applyNumberFormat="1" applyBorder="1"/>
    <xf numFmtId="164" fontId="0" fillId="0" borderId="20" xfId="0" applyNumberFormat="1" applyBorder="1"/>
    <xf numFmtId="164" fontId="0" fillId="0" borderId="18" xfId="1" applyNumberFormat="1" applyFont="1" applyFill="1" applyBorder="1"/>
    <xf numFmtId="164" fontId="0" fillId="0" borderId="3" xfId="1" applyNumberFormat="1" applyFont="1" applyFill="1" applyBorder="1"/>
    <xf numFmtId="164" fontId="0" fillId="0" borderId="29" xfId="0" applyNumberFormat="1" applyBorder="1"/>
    <xf numFmtId="164" fontId="0" fillId="0" borderId="22" xfId="0" applyNumberFormat="1" applyBorder="1"/>
    <xf numFmtId="164" fontId="0" fillId="0" borderId="27" xfId="0" applyNumberFormat="1" applyBorder="1"/>
    <xf numFmtId="164" fontId="0" fillId="0" borderId="2" xfId="0" applyNumberFormat="1" applyBorder="1"/>
    <xf numFmtId="164" fontId="1" fillId="0" borderId="18" xfId="1" applyNumberFormat="1" applyFont="1" applyFill="1" applyBorder="1"/>
    <xf numFmtId="164" fontId="1" fillId="0" borderId="3" xfId="1" applyNumberFormat="1" applyFont="1" applyFill="1" applyBorder="1"/>
    <xf numFmtId="164" fontId="1" fillId="0" borderId="3" xfId="0" applyNumberFormat="1" applyFont="1" applyBorder="1"/>
    <xf numFmtId="4" fontId="0" fillId="0" borderId="16" xfId="0" applyNumberFormat="1" applyBorder="1"/>
    <xf numFmtId="164" fontId="0" fillId="0" borderId="16" xfId="0" applyNumberFormat="1" applyBorder="1"/>
    <xf numFmtId="164" fontId="0" fillId="0" borderId="8" xfId="0" applyNumberFormat="1" applyBorder="1"/>
    <xf numFmtId="164" fontId="0" fillId="0" borderId="17" xfId="0" applyNumberFormat="1" applyBorder="1"/>
    <xf numFmtId="164" fontId="0" fillId="0" borderId="5" xfId="0" applyNumberFormat="1" applyBorder="1"/>
    <xf numFmtId="14" fontId="0" fillId="0" borderId="0" xfId="0" applyNumberFormat="1"/>
    <xf numFmtId="0" fontId="8" fillId="4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/>
    <xf numFmtId="3" fontId="0" fillId="0" borderId="0" xfId="1" applyNumberFormat="1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3" borderId="24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14" fontId="1" fillId="0" borderId="5" xfId="0" applyNumberFormat="1" applyFont="1" applyBorder="1" applyAlignment="1" applyProtection="1">
      <alignment horizontal="left"/>
      <protection locked="0"/>
    </xf>
    <xf numFmtId="1" fontId="1" fillId="0" borderId="5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18" xfId="1" applyNumberFormat="1" applyFont="1" applyFill="1" applyBorder="1" applyProtection="1">
      <protection locked="0"/>
    </xf>
    <xf numFmtId="164" fontId="0" fillId="0" borderId="3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64" fontId="0" fillId="0" borderId="18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0" fillId="0" borderId="28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0" fontId="1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4" fontId="1" fillId="0" borderId="18" xfId="1" applyNumberFormat="1" applyFont="1" applyFill="1" applyBorder="1" applyProtection="1">
      <protection locked="0"/>
    </xf>
    <xf numFmtId="164" fontId="1" fillId="0" borderId="3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0" fillId="0" borderId="29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0" fillId="0" borderId="17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164" fontId="0" fillId="0" borderId="38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0" fontId="7" fillId="0" borderId="0" xfId="0" applyFont="1" applyProtection="1">
      <protection locked="0"/>
    </xf>
    <xf numFmtId="0" fontId="1" fillId="0" borderId="31" xfId="0" applyFont="1" applyBorder="1" applyProtection="1">
      <protection locked="0"/>
    </xf>
    <xf numFmtId="0" fontId="1" fillId="0" borderId="31" xfId="0" applyFont="1" applyBorder="1" applyAlignment="1" applyProtection="1">
      <alignment horizontal="center"/>
      <protection locked="0"/>
    </xf>
    <xf numFmtId="164" fontId="0" fillId="0" borderId="39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164" fontId="0" fillId="0" borderId="39" xfId="1" applyNumberFormat="1" applyFont="1" applyFill="1" applyBorder="1" applyProtection="1">
      <protection locked="0"/>
    </xf>
    <xf numFmtId="164" fontId="0" fillId="0" borderId="35" xfId="1" applyNumberFormat="1" applyFont="1" applyFill="1" applyBorder="1" applyProtection="1">
      <protection locked="0"/>
    </xf>
    <xf numFmtId="0" fontId="6" fillId="0" borderId="31" xfId="0" applyFont="1" applyBorder="1" applyProtection="1">
      <protection locked="0"/>
    </xf>
    <xf numFmtId="0" fontId="9" fillId="0" borderId="0" xfId="0" applyFont="1" applyProtection="1">
      <protection locked="0"/>
    </xf>
    <xf numFmtId="0" fontId="0" fillId="0" borderId="32" xfId="0" applyBorder="1" applyProtection="1">
      <protection locked="0"/>
    </xf>
    <xf numFmtId="164" fontId="1" fillId="0" borderId="40" xfId="0" applyNumberFormat="1" applyFont="1" applyBorder="1" applyProtection="1">
      <protection locked="0"/>
    </xf>
    <xf numFmtId="164" fontId="1" fillId="0" borderId="36" xfId="0" applyNumberFormat="1" applyFont="1" applyBorder="1" applyProtection="1"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3" xfId="0" applyFont="1" applyFill="1" applyBorder="1" applyAlignment="1" applyProtection="1">
      <alignment horizontal="center"/>
      <protection locked="0"/>
    </xf>
    <xf numFmtId="0" fontId="0" fillId="6" borderId="44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1" fillId="6" borderId="45" xfId="0" applyFont="1" applyFill="1" applyBorder="1" applyAlignment="1" applyProtection="1">
      <alignment horizontal="center"/>
      <protection locked="0"/>
    </xf>
    <xf numFmtId="0" fontId="0" fillId="6" borderId="46" xfId="0" applyFill="1" applyBorder="1" applyProtection="1">
      <protection locked="0"/>
    </xf>
    <xf numFmtId="0" fontId="0" fillId="6" borderId="47" xfId="0" applyFill="1" applyBorder="1" applyProtection="1">
      <protection locked="0"/>
    </xf>
    <xf numFmtId="0" fontId="0" fillId="6" borderId="48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0" fillId="6" borderId="16" xfId="0" applyFill="1" applyBorder="1" applyProtection="1">
      <protection locked="0"/>
    </xf>
    <xf numFmtId="0" fontId="0" fillId="6" borderId="49" xfId="0" applyFill="1" applyBorder="1" applyProtection="1">
      <protection locked="0"/>
    </xf>
    <xf numFmtId="0" fontId="0" fillId="6" borderId="5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51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1" fillId="6" borderId="52" xfId="0" applyFont="1" applyFill="1" applyBorder="1" applyAlignment="1" applyProtection="1">
      <alignment horizontal="center"/>
      <protection locked="0"/>
    </xf>
    <xf numFmtId="0" fontId="0" fillId="6" borderId="53" xfId="0" applyFill="1" applyBorder="1" applyProtection="1">
      <protection locked="0"/>
    </xf>
    <xf numFmtId="0" fontId="0" fillId="6" borderId="54" xfId="0" applyFill="1" applyBorder="1" applyProtection="1">
      <protection locked="0"/>
    </xf>
    <xf numFmtId="0" fontId="0" fillId="6" borderId="55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164" fontId="1" fillId="5" borderId="10" xfId="0" applyNumberFormat="1" applyFont="1" applyFill="1" applyBorder="1"/>
    <xf numFmtId="164" fontId="0" fillId="0" borderId="10" xfId="0" applyNumberFormat="1" applyBorder="1"/>
    <xf numFmtId="164" fontId="0" fillId="0" borderId="26" xfId="0" applyNumberFormat="1" applyBorder="1"/>
    <xf numFmtId="164" fontId="1" fillId="0" borderId="10" xfId="0" applyNumberFormat="1" applyFont="1" applyBorder="1"/>
    <xf numFmtId="164" fontId="0" fillId="0" borderId="23" xfId="0" applyNumberFormat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164" fontId="1" fillId="5" borderId="27" xfId="0" applyNumberFormat="1" applyFont="1" applyFill="1" applyBorder="1"/>
    <xf numFmtId="164" fontId="1" fillId="5" borderId="2" xfId="0" applyNumberFormat="1" applyFont="1" applyFill="1" applyBorder="1"/>
    <xf numFmtId="164" fontId="1" fillId="5" borderId="1" xfId="0" applyNumberFormat="1" applyFont="1" applyFill="1" applyBorder="1"/>
    <xf numFmtId="164" fontId="1" fillId="5" borderId="18" xfId="1" applyNumberFormat="1" applyFont="1" applyFill="1" applyBorder="1" applyProtection="1"/>
    <xf numFmtId="164" fontId="1" fillId="5" borderId="3" xfId="1" applyNumberFormat="1" applyFont="1" applyFill="1" applyBorder="1" applyProtection="1"/>
    <xf numFmtId="164" fontId="1" fillId="5" borderId="0" xfId="1" applyNumberFormat="1" applyFont="1" applyFill="1" applyBorder="1" applyProtection="1"/>
    <xf numFmtId="164" fontId="1" fillId="5" borderId="31" xfId="1" applyNumberFormat="1" applyFont="1" applyFill="1" applyBorder="1" applyProtection="1"/>
    <xf numFmtId="164" fontId="1" fillId="5" borderId="0" xfId="1" applyNumberFormat="1" applyFont="1" applyFill="1" applyProtection="1"/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59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57" xfId="0" applyFont="1" applyFill="1" applyBorder="1" applyAlignment="1" applyProtection="1">
      <alignment horizontal="center"/>
      <protection locked="0"/>
    </xf>
    <xf numFmtId="0" fontId="1" fillId="2" borderId="5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Invisible" pivot="0" table="0" count="0" xr9:uid="{7711615F-54C5-4C1B-87B7-5BC1AC1D6F6E}"/>
  </tableStyles>
  <colors>
    <mruColors>
      <color rgb="FFF6CD82"/>
      <color rgb="FFF4C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19050</xdr:rowOff>
    </xdr:from>
    <xdr:to>
      <xdr:col>5</xdr:col>
      <xdr:colOff>967740</xdr:colOff>
      <xdr:row>8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4CF4A42-88B2-4F3C-A072-8C6FB618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636270"/>
          <a:ext cx="2741295" cy="1291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7175-93D1-4C39-BB43-F1EA015EA711}">
  <sheetPr>
    <pageSetUpPr autoPageBreaks="0"/>
  </sheetPr>
  <dimension ref="A3:J88"/>
  <sheetViews>
    <sheetView tabSelected="1" zoomScale="85" zoomScaleNormal="85" workbookViewId="0">
      <selection activeCell="F31" sqref="F31"/>
    </sheetView>
  </sheetViews>
  <sheetFormatPr defaultColWidth="9" defaultRowHeight="14.4" x14ac:dyDescent="0.3"/>
  <cols>
    <col min="1" max="1" width="5" style="48" customWidth="1"/>
    <col min="2" max="2" width="11.6640625" style="48" customWidth="1"/>
    <col min="3" max="3" width="40" style="48" customWidth="1"/>
    <col min="4" max="4" width="35.33203125" style="64" customWidth="1"/>
    <col min="5" max="5" width="21.6640625" style="48" customWidth="1"/>
    <col min="6" max="6" width="25.33203125" style="48" customWidth="1"/>
    <col min="7" max="7" width="26.33203125" style="48" customWidth="1"/>
    <col min="8" max="8" width="28.44140625" style="48" customWidth="1"/>
    <col min="9" max="9" width="21.6640625" style="48" customWidth="1"/>
    <col min="10" max="10" width="13.6640625" style="48" customWidth="1"/>
    <col min="11" max="11" width="13.44140625" style="48" customWidth="1"/>
    <col min="12" max="16384" width="9" style="48"/>
  </cols>
  <sheetData>
    <row r="3" spans="1:9" ht="20.100000000000001" customHeight="1" x14ac:dyDescent="0.3">
      <c r="C3" s="49" t="s">
        <v>0</v>
      </c>
      <c r="D3" s="49"/>
    </row>
    <row r="4" spans="1:9" ht="14.7" customHeight="1" x14ac:dyDescent="0.3">
      <c r="C4" s="50" t="s">
        <v>1</v>
      </c>
      <c r="D4" s="51" t="s">
        <v>2</v>
      </c>
    </row>
    <row r="5" spans="1:9" ht="16.2" customHeight="1" thickBot="1" x14ac:dyDescent="0.35">
      <c r="C5" s="49"/>
      <c r="D5" s="49"/>
    </row>
    <row r="6" spans="1:9" ht="13.2" customHeight="1" x14ac:dyDescent="0.3">
      <c r="C6" s="52" t="s">
        <v>3</v>
      </c>
      <c r="D6" s="53" t="s">
        <v>4</v>
      </c>
    </row>
    <row r="7" spans="1:9" ht="17.100000000000001" customHeight="1" x14ac:dyDescent="0.3">
      <c r="C7" s="54" t="s">
        <v>5</v>
      </c>
      <c r="D7" s="55" t="s">
        <v>72</v>
      </c>
      <c r="F7" s="56"/>
      <c r="G7" s="56"/>
      <c r="H7" s="56"/>
      <c r="I7" s="56"/>
    </row>
    <row r="8" spans="1:9" ht="23.1" customHeight="1" x14ac:dyDescent="0.3">
      <c r="C8" s="54" t="s">
        <v>6</v>
      </c>
      <c r="D8" s="55" t="s">
        <v>73</v>
      </c>
      <c r="F8" s="56"/>
      <c r="G8" s="56"/>
      <c r="H8" s="56"/>
      <c r="I8" s="56"/>
    </row>
    <row r="9" spans="1:9" ht="22.2" customHeight="1" thickBot="1" x14ac:dyDescent="0.35">
      <c r="C9" s="57" t="s">
        <v>7</v>
      </c>
      <c r="D9" s="58" t="s">
        <v>74</v>
      </c>
      <c r="F9" s="56"/>
      <c r="G9" s="56"/>
      <c r="H9" s="56"/>
      <c r="I9" s="56"/>
    </row>
    <row r="10" spans="1:9" ht="22.2" customHeight="1" thickBot="1" x14ac:dyDescent="0.35">
      <c r="C10" s="57" t="s">
        <v>8</v>
      </c>
      <c r="D10" s="59" t="s">
        <v>9</v>
      </c>
      <c r="F10" s="56"/>
      <c r="G10" s="56"/>
      <c r="H10" s="56"/>
      <c r="I10" s="56"/>
    </row>
    <row r="11" spans="1:9" ht="22.2" customHeight="1" x14ac:dyDescent="0.3">
      <c r="C11" s="60"/>
      <c r="D11" s="48"/>
      <c r="F11" s="56"/>
      <c r="G11" s="56"/>
      <c r="H11" s="56"/>
      <c r="I11" s="56"/>
    </row>
    <row r="12" spans="1:9" x14ac:dyDescent="0.3">
      <c r="A12" s="56"/>
      <c r="B12" s="56"/>
      <c r="C12" s="56"/>
      <c r="D12" s="56"/>
      <c r="E12" s="56"/>
      <c r="F12" s="56"/>
      <c r="G12" s="56"/>
      <c r="H12" s="56"/>
      <c r="I12" s="56"/>
    </row>
    <row r="13" spans="1:9" s="61" customFormat="1" x14ac:dyDescent="0.3">
      <c r="B13" s="176" t="s">
        <v>10</v>
      </c>
      <c r="C13" s="178"/>
      <c r="D13" s="176" t="s">
        <v>11</v>
      </c>
      <c r="E13" s="181" t="s">
        <v>12</v>
      </c>
      <c r="F13" s="182"/>
      <c r="G13" s="183" t="s">
        <v>13</v>
      </c>
      <c r="H13" s="184"/>
      <c r="I13" s="174" t="s">
        <v>14</v>
      </c>
    </row>
    <row r="14" spans="1:9" s="64" customFormat="1" x14ac:dyDescent="0.3">
      <c r="B14" s="177"/>
      <c r="C14" s="179"/>
      <c r="D14" s="180"/>
      <c r="E14" s="65" t="s">
        <v>15</v>
      </c>
      <c r="F14" s="66" t="s">
        <v>16</v>
      </c>
      <c r="G14" s="173" t="s">
        <v>15</v>
      </c>
      <c r="H14" s="67" t="s">
        <v>16</v>
      </c>
      <c r="I14" s="175"/>
    </row>
    <row r="15" spans="1:9" s="61" customFormat="1" x14ac:dyDescent="0.3">
      <c r="B15" s="68">
        <v>1</v>
      </c>
      <c r="C15" s="69" t="s">
        <v>17</v>
      </c>
      <c r="D15" s="70" t="s">
        <v>18</v>
      </c>
      <c r="E15" s="165">
        <f>SUM(E16:E17)</f>
        <v>0</v>
      </c>
      <c r="F15" s="166">
        <f t="shared" ref="F15:H15" si="0">SUM(F16:F17)</f>
        <v>1981.3515130406445</v>
      </c>
      <c r="G15" s="165">
        <f t="shared" si="0"/>
        <v>0</v>
      </c>
      <c r="H15" s="167">
        <f t="shared" si="0"/>
        <v>534.76300192097438</v>
      </c>
      <c r="I15" s="158">
        <f>SUM(E15:H15)</f>
        <v>2516.1145149616186</v>
      </c>
    </row>
    <row r="16" spans="1:9" x14ac:dyDescent="0.3">
      <c r="B16" s="71">
        <v>1.1000000000000001</v>
      </c>
      <c r="C16" s="72" t="s">
        <v>19</v>
      </c>
      <c r="D16" s="73" t="s">
        <v>18</v>
      </c>
      <c r="E16" s="74"/>
      <c r="F16" s="75">
        <v>1981.3515130406445</v>
      </c>
      <c r="G16" s="74"/>
      <c r="H16" s="76">
        <v>534.02355766097435</v>
      </c>
      <c r="I16" s="159">
        <f t="shared" ref="I16:I32" si="1">SUM(E16:H16)</f>
        <v>2515.3750707016188</v>
      </c>
    </row>
    <row r="17" spans="2:9" x14ac:dyDescent="0.3">
      <c r="B17" s="71">
        <v>1.2</v>
      </c>
      <c r="C17" s="72" t="s">
        <v>20</v>
      </c>
      <c r="D17" s="73" t="s">
        <v>18</v>
      </c>
      <c r="E17" s="74"/>
      <c r="F17" s="75">
        <v>0</v>
      </c>
      <c r="G17" s="74"/>
      <c r="H17" s="76">
        <v>0.73944425999999996</v>
      </c>
      <c r="I17" s="159">
        <f t="shared" si="1"/>
        <v>0.73944425999999996</v>
      </c>
    </row>
    <row r="18" spans="2:9" x14ac:dyDescent="0.3">
      <c r="B18" s="71"/>
      <c r="C18" s="72" t="s">
        <v>21</v>
      </c>
      <c r="D18" s="73"/>
      <c r="E18" s="77"/>
      <c r="F18" s="78"/>
      <c r="G18" s="77"/>
      <c r="H18" s="79"/>
      <c r="I18" s="159"/>
    </row>
    <row r="19" spans="2:9" x14ac:dyDescent="0.3">
      <c r="B19" s="80"/>
      <c r="C19" s="81"/>
      <c r="D19" s="82"/>
      <c r="E19" s="83"/>
      <c r="F19" s="84"/>
      <c r="G19" s="83"/>
      <c r="H19" s="85"/>
      <c r="I19" s="160"/>
    </row>
    <row r="20" spans="2:9" s="61" customFormat="1" x14ac:dyDescent="0.3">
      <c r="B20" s="71">
        <v>2</v>
      </c>
      <c r="C20" s="86" t="s">
        <v>22</v>
      </c>
      <c r="D20" s="73" t="s">
        <v>18</v>
      </c>
      <c r="E20" s="168">
        <f>E21+E23+E28</f>
        <v>0</v>
      </c>
      <c r="F20" s="169">
        <f t="shared" ref="F20:H20" si="2">F21+F23+F28</f>
        <v>1910.2714116365321</v>
      </c>
      <c r="G20" s="168">
        <f t="shared" si="2"/>
        <v>0</v>
      </c>
      <c r="H20" s="170">
        <f t="shared" si="2"/>
        <v>509.5529887677128</v>
      </c>
      <c r="I20" s="158">
        <f t="shared" si="1"/>
        <v>2419.8244004042449</v>
      </c>
    </row>
    <row r="21" spans="2:9" x14ac:dyDescent="0.3">
      <c r="B21" s="71">
        <v>2.1</v>
      </c>
      <c r="C21" s="72" t="s">
        <v>23</v>
      </c>
      <c r="D21" s="73" t="s">
        <v>18</v>
      </c>
      <c r="E21" s="74"/>
      <c r="F21" s="75">
        <v>947.18453269650672</v>
      </c>
      <c r="G21" s="74"/>
      <c r="H21" s="76">
        <v>428.30284599115367</v>
      </c>
      <c r="I21" s="159">
        <f t="shared" si="1"/>
        <v>1375.4873786876603</v>
      </c>
    </row>
    <row r="22" spans="2:9" x14ac:dyDescent="0.3">
      <c r="B22" s="71"/>
      <c r="C22" s="72"/>
      <c r="D22" s="73"/>
      <c r="E22" s="77"/>
      <c r="F22" s="78"/>
      <c r="G22" s="77"/>
      <c r="H22" s="79"/>
      <c r="I22" s="159"/>
    </row>
    <row r="23" spans="2:9" x14ac:dyDescent="0.3">
      <c r="B23" s="71"/>
      <c r="C23" s="87" t="s">
        <v>24</v>
      </c>
      <c r="D23" s="73" t="s">
        <v>18</v>
      </c>
      <c r="E23" s="168">
        <f>E24+E25+E26</f>
        <v>0</v>
      </c>
      <c r="F23" s="169">
        <f>F24+F25+F26</f>
        <v>896.32420009788939</v>
      </c>
      <c r="G23" s="168">
        <f>G24+G25+G26</f>
        <v>0</v>
      </c>
      <c r="H23" s="170">
        <f t="shared" ref="H23" si="3">H24+H25+H26</f>
        <v>62.866452013013202</v>
      </c>
      <c r="I23" s="158">
        <f t="shared" si="1"/>
        <v>959.19065211090265</v>
      </c>
    </row>
    <row r="24" spans="2:9" x14ac:dyDescent="0.3">
      <c r="B24" s="71">
        <v>2.2000000000000002</v>
      </c>
      <c r="C24" s="72" t="s">
        <v>25</v>
      </c>
      <c r="D24" s="73" t="s">
        <v>18</v>
      </c>
      <c r="E24" s="74"/>
      <c r="F24" s="75">
        <v>431.7463674156802</v>
      </c>
      <c r="G24" s="74"/>
      <c r="H24" s="76">
        <v>44.025280782009986</v>
      </c>
      <c r="I24" s="159">
        <f t="shared" si="1"/>
        <v>475.77164819769018</v>
      </c>
    </row>
    <row r="25" spans="2:9" x14ac:dyDescent="0.3">
      <c r="B25" s="71">
        <v>2.2999999999999998</v>
      </c>
      <c r="C25" s="72" t="s">
        <v>26</v>
      </c>
      <c r="D25" s="73" t="s">
        <v>18</v>
      </c>
      <c r="E25" s="74"/>
      <c r="F25" s="75">
        <v>434.89076521830299</v>
      </c>
      <c r="G25" s="74"/>
      <c r="H25" s="76">
        <v>3.7971636311789223</v>
      </c>
      <c r="I25" s="159">
        <f t="shared" si="1"/>
        <v>438.68792884948192</v>
      </c>
    </row>
    <row r="26" spans="2:9" x14ac:dyDescent="0.3">
      <c r="B26" s="71">
        <v>2.4</v>
      </c>
      <c r="C26" s="72" t="s">
        <v>27</v>
      </c>
      <c r="D26" s="73" t="s">
        <v>18</v>
      </c>
      <c r="E26" s="74"/>
      <c r="F26" s="75">
        <v>29.687067463906306</v>
      </c>
      <c r="G26" s="74"/>
      <c r="H26" s="76">
        <v>15.044007599824294</v>
      </c>
      <c r="I26" s="159">
        <f t="shared" si="1"/>
        <v>44.7310750637306</v>
      </c>
    </row>
    <row r="27" spans="2:9" x14ac:dyDescent="0.3">
      <c r="B27" s="71"/>
      <c r="C27" s="72"/>
      <c r="D27" s="73"/>
      <c r="E27" s="74"/>
      <c r="F27" s="75"/>
      <c r="G27" s="74"/>
      <c r="H27" s="76"/>
      <c r="I27" s="159"/>
    </row>
    <row r="28" spans="2:9" x14ac:dyDescent="0.3">
      <c r="B28" s="71">
        <v>2.5</v>
      </c>
      <c r="C28" s="86" t="s">
        <v>28</v>
      </c>
      <c r="D28" s="73" t="s">
        <v>18</v>
      </c>
      <c r="E28" s="88"/>
      <c r="F28" s="89">
        <v>66.762678842135969</v>
      </c>
      <c r="G28" s="88"/>
      <c r="H28" s="90">
        <v>18.383690763545943</v>
      </c>
      <c r="I28" s="161">
        <f t="shared" si="1"/>
        <v>85.146369605681912</v>
      </c>
    </row>
    <row r="29" spans="2:9" x14ac:dyDescent="0.3">
      <c r="B29" s="71"/>
      <c r="C29" s="72"/>
      <c r="E29" s="74"/>
      <c r="F29" s="75"/>
      <c r="G29" s="74"/>
      <c r="H29" s="76"/>
      <c r="I29" s="159"/>
    </row>
    <row r="30" spans="2:9" s="61" customFormat="1" x14ac:dyDescent="0.3">
      <c r="B30" s="71">
        <v>3</v>
      </c>
      <c r="C30" s="86" t="s">
        <v>29</v>
      </c>
      <c r="D30" s="73" t="s">
        <v>18</v>
      </c>
      <c r="E30" s="168">
        <f>E15-E20</f>
        <v>0</v>
      </c>
      <c r="F30" s="169">
        <f>F15-F20</f>
        <v>71.080101404112384</v>
      </c>
      <c r="G30" s="168">
        <f t="shared" ref="G30:H30" si="4">G15-G20</f>
        <v>0</v>
      </c>
      <c r="H30" s="170">
        <f t="shared" si="4"/>
        <v>25.210013153261571</v>
      </c>
      <c r="I30" s="158">
        <f t="shared" si="1"/>
        <v>96.290114557373954</v>
      </c>
    </row>
    <row r="31" spans="2:9" x14ac:dyDescent="0.3">
      <c r="B31" s="71">
        <v>3.1</v>
      </c>
      <c r="C31" s="72" t="s">
        <v>30</v>
      </c>
      <c r="D31" s="73" t="s">
        <v>18</v>
      </c>
      <c r="E31" s="74"/>
      <c r="F31" s="75">
        <v>3.7224169699999998</v>
      </c>
      <c r="G31" s="74"/>
      <c r="H31" s="76">
        <v>0</v>
      </c>
      <c r="I31" s="159">
        <f t="shared" si="1"/>
        <v>3.7224169699999998</v>
      </c>
    </row>
    <row r="32" spans="2:9" s="61" customFormat="1" x14ac:dyDescent="0.3">
      <c r="B32" s="71">
        <v>3.2</v>
      </c>
      <c r="C32" s="86" t="s">
        <v>31</v>
      </c>
      <c r="D32" s="73" t="s">
        <v>18</v>
      </c>
      <c r="E32" s="168">
        <f>E30-E31</f>
        <v>0</v>
      </c>
      <c r="F32" s="168">
        <f t="shared" ref="F32:H32" si="5">F30-F31</f>
        <v>67.357684434112386</v>
      </c>
      <c r="G32" s="168">
        <f t="shared" si="5"/>
        <v>0</v>
      </c>
      <c r="H32" s="171">
        <f t="shared" si="5"/>
        <v>25.210013153261571</v>
      </c>
      <c r="I32" s="158">
        <f t="shared" si="1"/>
        <v>92.567697587373956</v>
      </c>
    </row>
    <row r="33" spans="2:9" x14ac:dyDescent="0.3">
      <c r="B33" s="91"/>
      <c r="C33" s="92" t="s">
        <v>21</v>
      </c>
      <c r="D33" s="93"/>
      <c r="E33" s="94"/>
      <c r="F33" s="95"/>
      <c r="G33" s="94"/>
      <c r="H33" s="96"/>
      <c r="I33" s="162"/>
    </row>
    <row r="34" spans="2:9" x14ac:dyDescent="0.3">
      <c r="B34" s="91">
        <v>4</v>
      </c>
      <c r="C34" s="97" t="s">
        <v>32</v>
      </c>
      <c r="D34" s="73" t="s">
        <v>33</v>
      </c>
      <c r="E34" s="77"/>
      <c r="F34" s="78">
        <v>8.8365235237999951</v>
      </c>
      <c r="G34" s="77"/>
      <c r="H34" s="79">
        <v>421.01934097525839</v>
      </c>
      <c r="I34" s="163"/>
    </row>
    <row r="35" spans="2:9" x14ac:dyDescent="0.3">
      <c r="B35" s="98">
        <v>5</v>
      </c>
      <c r="C35" s="99" t="s">
        <v>34</v>
      </c>
      <c r="D35" s="100" t="s">
        <v>35</v>
      </c>
      <c r="E35" s="168">
        <f>IF(ISERROR(E21/E34),0,(E21/E34))</f>
        <v>0</v>
      </c>
      <c r="F35" s="169">
        <f>IF(ISERROR(F21/F34),0,(F21/F34))</f>
        <v>107.18972570438949</v>
      </c>
      <c r="G35" s="168">
        <f>IF(ISERROR(G21/G34),0,(G21/G34))*100</f>
        <v>0</v>
      </c>
      <c r="H35" s="172">
        <f>IF(ISERROR(H21/H34),0,(H21/H34))*100</f>
        <v>101.72996922160952</v>
      </c>
      <c r="I35" s="158"/>
    </row>
    <row r="36" spans="2:9" ht="15" thickBot="1" x14ac:dyDescent="0.35">
      <c r="B36" s="101">
        <v>6</v>
      </c>
      <c r="C36" s="102" t="s">
        <v>36</v>
      </c>
      <c r="D36" s="103" t="s">
        <v>37</v>
      </c>
      <c r="E36" s="104"/>
      <c r="F36" s="105">
        <v>35.445666666666668</v>
      </c>
      <c r="G36" s="104"/>
      <c r="H36" s="106">
        <v>16.297499999999999</v>
      </c>
      <c r="I36" s="164"/>
    </row>
    <row r="38" spans="2:9" x14ac:dyDescent="0.3">
      <c r="B38" s="107" t="s">
        <v>38</v>
      </c>
    </row>
    <row r="39" spans="2:9" s="61" customFormat="1" ht="29.7" customHeight="1" thickBot="1" x14ac:dyDescent="0.35">
      <c r="B39" s="61" t="s">
        <v>39</v>
      </c>
    </row>
    <row r="40" spans="2:9" ht="15" thickBot="1" x14ac:dyDescent="0.35">
      <c r="B40" s="108" t="s">
        <v>40</v>
      </c>
      <c r="C40" s="62" t="s">
        <v>41</v>
      </c>
      <c r="D40" s="109" t="s">
        <v>11</v>
      </c>
      <c r="E40" s="110" t="s">
        <v>42</v>
      </c>
      <c r="F40" s="111" t="s">
        <v>31</v>
      </c>
      <c r="H40" s="61"/>
      <c r="I40" s="61"/>
    </row>
    <row r="41" spans="2:9" ht="15" thickBot="1" x14ac:dyDescent="0.35">
      <c r="B41" s="112"/>
      <c r="C41" s="113" t="s">
        <v>75</v>
      </c>
      <c r="D41" s="114" t="s">
        <v>18</v>
      </c>
      <c r="E41" s="115">
        <f>I15</f>
        <v>2516.1145149616186</v>
      </c>
      <c r="F41" s="116">
        <f>I32</f>
        <v>92.567697587373956</v>
      </c>
      <c r="H41" s="117"/>
      <c r="I41" s="117"/>
    </row>
    <row r="42" spans="2:9" x14ac:dyDescent="0.3">
      <c r="B42" s="71"/>
      <c r="C42" s="118" t="s">
        <v>43</v>
      </c>
      <c r="D42" s="119"/>
      <c r="E42" s="120"/>
      <c r="F42" s="121"/>
      <c r="H42" s="90"/>
      <c r="I42" s="117"/>
    </row>
    <row r="43" spans="2:9" x14ac:dyDescent="0.3">
      <c r="B43" s="71">
        <v>1</v>
      </c>
      <c r="C43" s="122" t="s">
        <v>44</v>
      </c>
      <c r="D43" s="123" t="s">
        <v>18</v>
      </c>
      <c r="E43" s="124"/>
      <c r="F43" s="125"/>
      <c r="H43" s="61"/>
      <c r="I43" s="117"/>
    </row>
    <row r="44" spans="2:9" x14ac:dyDescent="0.3">
      <c r="B44" s="71">
        <v>2</v>
      </c>
      <c r="C44" s="122" t="s">
        <v>45</v>
      </c>
      <c r="D44" s="123" t="s">
        <v>18</v>
      </c>
      <c r="E44" s="124"/>
      <c r="F44" s="125">
        <v>35.845835264402567</v>
      </c>
      <c r="H44" s="61"/>
      <c r="I44" s="117"/>
    </row>
    <row r="45" spans="2:9" x14ac:dyDescent="0.3">
      <c r="B45" s="71">
        <v>3</v>
      </c>
      <c r="C45" s="122" t="s">
        <v>46</v>
      </c>
      <c r="D45" s="123" t="s">
        <v>18</v>
      </c>
      <c r="E45" s="124"/>
      <c r="F45" s="125"/>
      <c r="H45" s="61"/>
      <c r="I45" s="117"/>
    </row>
    <row r="46" spans="2:9" x14ac:dyDescent="0.3">
      <c r="B46" s="71">
        <v>4</v>
      </c>
      <c r="C46" s="126" t="s">
        <v>47</v>
      </c>
      <c r="D46" s="123" t="s">
        <v>18</v>
      </c>
      <c r="E46" s="124"/>
      <c r="F46" s="125"/>
      <c r="H46" s="117"/>
      <c r="I46" s="127"/>
    </row>
    <row r="47" spans="2:9" ht="15" thickBot="1" x14ac:dyDescent="0.35">
      <c r="B47" s="71">
        <v>5</v>
      </c>
      <c r="C47" s="122" t="s">
        <v>48</v>
      </c>
      <c r="D47" s="123" t="s">
        <v>18</v>
      </c>
      <c r="E47" s="124"/>
      <c r="F47" s="125"/>
      <c r="H47" s="117"/>
    </row>
    <row r="48" spans="2:9" ht="15" thickBot="1" x14ac:dyDescent="0.35">
      <c r="B48" s="112"/>
      <c r="C48" s="128" t="s">
        <v>76</v>
      </c>
      <c r="D48" s="114" t="s">
        <v>18</v>
      </c>
      <c r="E48" s="129">
        <f>SUM(E41:E47)</f>
        <v>2516.1145149616186</v>
      </c>
      <c r="F48" s="130">
        <f>SUM(F41:F47)</f>
        <v>128.41353285177652</v>
      </c>
      <c r="G48" s="117"/>
    </row>
    <row r="50" spans="2:10" x14ac:dyDescent="0.3">
      <c r="B50" s="61" t="s">
        <v>49</v>
      </c>
    </row>
    <row r="52" spans="2:10" x14ac:dyDescent="0.3">
      <c r="B52" s="61" t="s">
        <v>39</v>
      </c>
      <c r="C52" s="73"/>
      <c r="D52" s="61"/>
      <c r="E52" s="61"/>
      <c r="F52" s="61"/>
      <c r="G52" s="61"/>
      <c r="H52" s="61"/>
      <c r="I52" s="61"/>
      <c r="J52" s="61"/>
    </row>
    <row r="53" spans="2:10" x14ac:dyDescent="0.3">
      <c r="B53" s="176" t="s">
        <v>50</v>
      </c>
      <c r="C53" s="176" t="s">
        <v>51</v>
      </c>
      <c r="D53" s="176" t="s">
        <v>52</v>
      </c>
      <c r="E53" s="187" t="s">
        <v>53</v>
      </c>
      <c r="F53" s="188"/>
      <c r="G53" s="187" t="s">
        <v>54</v>
      </c>
      <c r="H53" s="188"/>
      <c r="I53" s="185" t="s">
        <v>55</v>
      </c>
      <c r="J53" s="185" t="s">
        <v>56</v>
      </c>
    </row>
    <row r="54" spans="2:10" x14ac:dyDescent="0.3">
      <c r="B54" s="177"/>
      <c r="C54" s="177"/>
      <c r="D54" s="177"/>
      <c r="E54" s="131" t="s">
        <v>15</v>
      </c>
      <c r="F54" s="132" t="s">
        <v>57</v>
      </c>
      <c r="G54" s="133" t="s">
        <v>15</v>
      </c>
      <c r="H54" s="63" t="s">
        <v>57</v>
      </c>
      <c r="I54" s="186"/>
      <c r="J54" s="186"/>
    </row>
    <row r="55" spans="2:10" x14ac:dyDescent="0.3">
      <c r="B55" s="134">
        <v>1</v>
      </c>
      <c r="C55" s="135"/>
      <c r="D55" s="136" t="s">
        <v>18</v>
      </c>
      <c r="E55" s="137"/>
      <c r="F55" s="138"/>
      <c r="G55" s="137"/>
      <c r="H55" s="139"/>
      <c r="I55" s="140"/>
      <c r="J55" s="141"/>
    </row>
    <row r="56" spans="2:10" x14ac:dyDescent="0.3">
      <c r="B56" s="142">
        <v>2</v>
      </c>
      <c r="C56" s="143"/>
      <c r="D56" s="144" t="s">
        <v>18</v>
      </c>
      <c r="E56" s="145"/>
      <c r="F56" s="146"/>
      <c r="G56" s="145"/>
      <c r="H56" s="147"/>
      <c r="I56" s="148"/>
      <c r="J56" s="149"/>
    </row>
    <row r="57" spans="2:10" x14ac:dyDescent="0.3">
      <c r="B57" s="142">
        <v>3</v>
      </c>
      <c r="C57" s="143"/>
      <c r="D57" s="144" t="s">
        <v>18</v>
      </c>
      <c r="E57" s="145"/>
      <c r="F57" s="146"/>
      <c r="G57" s="145"/>
      <c r="H57" s="147"/>
      <c r="I57" s="148"/>
      <c r="J57" s="149"/>
    </row>
    <row r="58" spans="2:10" x14ac:dyDescent="0.3">
      <c r="B58" s="142">
        <v>4</v>
      </c>
      <c r="C58" s="143"/>
      <c r="D58" s="144" t="s">
        <v>18</v>
      </c>
      <c r="E58" s="145"/>
      <c r="F58" s="146"/>
      <c r="G58" s="145"/>
      <c r="H58" s="147"/>
      <c r="I58" s="148"/>
      <c r="J58" s="149"/>
    </row>
    <row r="59" spans="2:10" x14ac:dyDescent="0.3">
      <c r="B59" s="142">
        <v>5</v>
      </c>
      <c r="C59" s="143"/>
      <c r="D59" s="144" t="s">
        <v>18</v>
      </c>
      <c r="E59" s="145"/>
      <c r="F59" s="146"/>
      <c r="G59" s="145"/>
      <c r="H59" s="147"/>
      <c r="I59" s="148"/>
      <c r="J59" s="149"/>
    </row>
    <row r="60" spans="2:10" x14ac:dyDescent="0.3">
      <c r="B60" s="142">
        <v>6</v>
      </c>
      <c r="C60" s="143"/>
      <c r="D60" s="144" t="s">
        <v>18</v>
      </c>
      <c r="E60" s="145"/>
      <c r="F60" s="146"/>
      <c r="G60" s="145"/>
      <c r="H60" s="147"/>
      <c r="I60" s="148"/>
      <c r="J60" s="149"/>
    </row>
    <row r="61" spans="2:10" x14ac:dyDescent="0.3">
      <c r="B61" s="142">
        <v>7</v>
      </c>
      <c r="C61" s="143"/>
      <c r="D61" s="144" t="s">
        <v>18</v>
      </c>
      <c r="E61" s="145"/>
      <c r="F61" s="146"/>
      <c r="G61" s="145"/>
      <c r="H61" s="147"/>
      <c r="I61" s="148"/>
      <c r="J61" s="149"/>
    </row>
    <row r="62" spans="2:10" x14ac:dyDescent="0.3">
      <c r="B62" s="142">
        <v>8</v>
      </c>
      <c r="C62" s="143"/>
      <c r="D62" s="144" t="s">
        <v>18</v>
      </c>
      <c r="E62" s="145"/>
      <c r="F62" s="146"/>
      <c r="G62" s="145"/>
      <c r="H62" s="147"/>
      <c r="I62" s="148"/>
      <c r="J62" s="149"/>
    </row>
    <row r="63" spans="2:10" x14ac:dyDescent="0.3">
      <c r="B63" s="142">
        <v>9</v>
      </c>
      <c r="C63" s="143"/>
      <c r="D63" s="144" t="s">
        <v>18</v>
      </c>
      <c r="E63" s="145"/>
      <c r="F63" s="146"/>
      <c r="G63" s="145"/>
      <c r="H63" s="147"/>
      <c r="I63" s="148"/>
      <c r="J63" s="149"/>
    </row>
    <row r="64" spans="2:10" x14ac:dyDescent="0.3">
      <c r="B64" s="150">
        <v>10</v>
      </c>
      <c r="C64" s="151"/>
      <c r="D64" s="152" t="s">
        <v>18</v>
      </c>
      <c r="E64" s="153"/>
      <c r="F64" s="154"/>
      <c r="G64" s="153"/>
      <c r="H64" s="155"/>
      <c r="I64" s="156"/>
      <c r="J64" s="157"/>
    </row>
    <row r="65" s="48" customFormat="1" x14ac:dyDescent="0.3"/>
    <row r="66" s="48" customFormat="1" x14ac:dyDescent="0.3"/>
    <row r="67" s="48" customFormat="1" x14ac:dyDescent="0.3"/>
    <row r="68" s="48" customFormat="1" x14ac:dyDescent="0.3"/>
    <row r="69" s="48" customFormat="1" x14ac:dyDescent="0.3"/>
    <row r="70" s="48" customFormat="1" x14ac:dyDescent="0.3"/>
    <row r="71" s="48" customFormat="1" x14ac:dyDescent="0.3"/>
    <row r="72" s="48" customFormat="1" x14ac:dyDescent="0.3"/>
    <row r="73" s="48" customFormat="1" x14ac:dyDescent="0.3"/>
    <row r="74" s="48" customFormat="1" x14ac:dyDescent="0.3"/>
    <row r="75" s="48" customFormat="1" x14ac:dyDescent="0.3"/>
    <row r="76" s="48" customFormat="1" x14ac:dyDescent="0.3"/>
    <row r="77" s="48" customFormat="1" x14ac:dyDescent="0.3"/>
    <row r="78" s="48" customFormat="1" x14ac:dyDescent="0.3"/>
    <row r="79" s="48" customFormat="1" x14ac:dyDescent="0.3"/>
    <row r="80" s="48" customFormat="1" x14ac:dyDescent="0.3"/>
    <row r="81" s="48" customFormat="1" x14ac:dyDescent="0.3"/>
    <row r="82" s="48" customFormat="1" x14ac:dyDescent="0.3"/>
    <row r="83" s="48" customFormat="1" x14ac:dyDescent="0.3"/>
    <row r="84" s="48" customFormat="1" x14ac:dyDescent="0.3"/>
    <row r="85" s="48" customFormat="1" x14ac:dyDescent="0.3"/>
    <row r="86" s="48" customFormat="1" x14ac:dyDescent="0.3"/>
    <row r="87" s="48" customFormat="1" x14ac:dyDescent="0.3"/>
    <row r="88" s="48" customFormat="1" x14ac:dyDescent="0.3"/>
  </sheetData>
  <sheetProtection sheet="1" objects="1" scenarios="1"/>
  <mergeCells count="13">
    <mergeCell ref="I53:I54"/>
    <mergeCell ref="J53:J54"/>
    <mergeCell ref="B53:B54"/>
    <mergeCell ref="C53:C54"/>
    <mergeCell ref="D53:D54"/>
    <mergeCell ref="E53:F53"/>
    <mergeCell ref="G53:H53"/>
    <mergeCell ref="I13:I14"/>
    <mergeCell ref="B13:B14"/>
    <mergeCell ref="C13:C14"/>
    <mergeCell ref="D13:D14"/>
    <mergeCell ref="E13:F13"/>
    <mergeCell ref="G13:H13"/>
  </mergeCells>
  <conditionalFormatting sqref="H42">
    <cfRule type="notContainsBlanks" dxfId="0" priority="1">
      <formula>LEN(TRIM(H42))&gt;0</formula>
    </cfRule>
  </conditionalFormatting>
  <dataValidations count="2">
    <dataValidation errorStyle="warning" allowBlank="1" showInputMessage="1" showErrorMessage="1" errorTitle="Volume Units" error="Please double check volume units are not in absolute values." promptTitle="Volume units" prompt="Please check Volume units (should not be absolute values)." sqref="E34:H34" xr:uid="{746306D4-A2B9-45C7-A1BC-C2FB632F94B6}"/>
    <dataValidation allowBlank="1" showInputMessage="1" showErrorMessage="1" promptTitle="WACO calc" prompt="Please check calculation:_x000a_=Direct Fuel cost/Volume (x 100pfor Gas)" sqref="E35:H35" xr:uid="{0996BBA7-D9A2-4062-B04C-4FADF10E76FA}"/>
  </dataValidation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8D1B0E-6FDF-4FD7-A4C4-9CD27260CEA9}">
          <x14:formula1>
            <xm:f>Boundaries!$D$3:$D$4</xm:f>
          </x14:formula1>
          <xm:sqref>D10</xm:sqref>
        </x14:dataValidation>
        <x14:dataValidation type="decimal" allowBlank="1" showInputMessage="1" showErrorMessage="1" errorTitle="Value out of expected range" error="Please ensure the value entered is in thousand of meter points. If you have a query contact css@ofgem.gov.uk" promptTitle="Meter Points" prompt="Please enter Meter Points in thousands" xr:uid="{68E00211-25D1-4B55-A25C-77DC9E5387E2}">
          <x14:formula1>
            <xm:f>Boundaries!D15</xm:f>
          </x14:formula1>
          <x14:formula2>
            <xm:f>Boundaries!D16</xm:f>
          </x14:formula2>
          <xm:sqref>E36:H36</xm:sqref>
        </x14:dataValidation>
        <x14:dataValidation type="date" allowBlank="1" showInputMessage="1" showErrorMessage="1" xr:uid="{D01AE1D4-9EBE-4E2F-98F5-C2DFCBD59DA4}">
          <x14:formula1>
            <xm:f>Boundaries!D6</xm:f>
          </x14:formula1>
          <x14:formula2>
            <xm:f>Boundaries!D7</xm:f>
          </x14:formula2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A659-C813-495E-B55A-CC0C0551E664}">
  <sheetPr>
    <pageSetUpPr autoPageBreaks="0"/>
  </sheetPr>
  <dimension ref="B4:D28"/>
  <sheetViews>
    <sheetView workbookViewId="0">
      <selection activeCell="G19" sqref="G19"/>
    </sheetView>
  </sheetViews>
  <sheetFormatPr defaultRowHeight="14.4" x14ac:dyDescent="0.3"/>
  <cols>
    <col min="2" max="2" width="17.33203125" customWidth="1"/>
    <col min="3" max="3" width="16.33203125" customWidth="1"/>
    <col min="4" max="4" width="10.33203125" bestFit="1" customWidth="1"/>
  </cols>
  <sheetData>
    <row r="4" spans="2:4" x14ac:dyDescent="0.3">
      <c r="C4" t="s">
        <v>58</v>
      </c>
      <c r="D4" t="s">
        <v>9</v>
      </c>
    </row>
    <row r="6" spans="2:4" x14ac:dyDescent="0.3">
      <c r="C6" t="s">
        <v>59</v>
      </c>
      <c r="D6" s="43">
        <v>45444</v>
      </c>
    </row>
    <row r="7" spans="2:4" x14ac:dyDescent="0.3">
      <c r="B7" s="2"/>
      <c r="C7" t="s">
        <v>60</v>
      </c>
      <c r="D7" s="43">
        <v>45838</v>
      </c>
    </row>
    <row r="8" spans="2:4" x14ac:dyDescent="0.3">
      <c r="B8" s="2"/>
    </row>
    <row r="9" spans="2:4" x14ac:dyDescent="0.3">
      <c r="B9" s="2" t="s">
        <v>61</v>
      </c>
      <c r="C9" t="s">
        <v>62</v>
      </c>
      <c r="D9" s="46">
        <v>0</v>
      </c>
    </row>
    <row r="10" spans="2:4" x14ac:dyDescent="0.3">
      <c r="B10" s="2" t="s">
        <v>61</v>
      </c>
      <c r="C10" t="s">
        <v>63</v>
      </c>
      <c r="D10" s="46">
        <v>50</v>
      </c>
    </row>
    <row r="11" spans="2:4" x14ac:dyDescent="0.3">
      <c r="B11" s="2"/>
      <c r="D11" s="46"/>
    </row>
    <row r="12" spans="2:4" x14ac:dyDescent="0.3">
      <c r="B12" s="2" t="s">
        <v>64</v>
      </c>
      <c r="C12" t="s">
        <v>62</v>
      </c>
      <c r="D12" s="46">
        <v>0</v>
      </c>
    </row>
    <row r="13" spans="2:4" x14ac:dyDescent="0.3">
      <c r="B13" s="2" t="s">
        <v>64</v>
      </c>
      <c r="C13" t="s">
        <v>63</v>
      </c>
      <c r="D13" s="47">
        <v>5000</v>
      </c>
    </row>
    <row r="14" spans="2:4" x14ac:dyDescent="0.3">
      <c r="B14" s="2"/>
      <c r="D14" s="46"/>
    </row>
    <row r="15" spans="2:4" x14ac:dyDescent="0.3">
      <c r="B15" s="2" t="s">
        <v>61</v>
      </c>
      <c r="C15" t="s">
        <v>65</v>
      </c>
      <c r="D15" s="46">
        <v>0</v>
      </c>
    </row>
    <row r="16" spans="2:4" x14ac:dyDescent="0.3">
      <c r="B16" s="2" t="s">
        <v>61</v>
      </c>
      <c r="C16" t="s">
        <v>66</v>
      </c>
      <c r="D16" s="47">
        <v>10000</v>
      </c>
    </row>
    <row r="17" spans="2:4" x14ac:dyDescent="0.3">
      <c r="B17" s="2"/>
      <c r="D17" s="46"/>
    </row>
    <row r="18" spans="2:4" x14ac:dyDescent="0.3">
      <c r="B18" s="2" t="s">
        <v>64</v>
      </c>
      <c r="C18" t="s">
        <v>65</v>
      </c>
      <c r="D18" s="46">
        <v>0</v>
      </c>
    </row>
    <row r="19" spans="2:4" x14ac:dyDescent="0.3">
      <c r="B19" s="2" t="s">
        <v>64</v>
      </c>
      <c r="C19" t="s">
        <v>66</v>
      </c>
      <c r="D19" s="47">
        <v>10000</v>
      </c>
    </row>
    <row r="20" spans="2:4" x14ac:dyDescent="0.3">
      <c r="B20" s="2"/>
    </row>
    <row r="21" spans="2:4" x14ac:dyDescent="0.3">
      <c r="B21" s="2"/>
    </row>
    <row r="22" spans="2:4" x14ac:dyDescent="0.3">
      <c r="B22" s="44" t="s">
        <v>67</v>
      </c>
      <c r="C22" s="44" t="s">
        <v>68</v>
      </c>
      <c r="D22" s="44" t="s">
        <v>54</v>
      </c>
    </row>
    <row r="23" spans="2:4" x14ac:dyDescent="0.3">
      <c r="B23" s="45" t="s">
        <v>69</v>
      </c>
      <c r="C23">
        <v>5981</v>
      </c>
      <c r="D23">
        <v>6763</v>
      </c>
    </row>
    <row r="24" spans="2:4" x14ac:dyDescent="0.3">
      <c r="B24" s="45" t="s">
        <v>70</v>
      </c>
      <c r="C24">
        <v>511</v>
      </c>
      <c r="D24">
        <v>500</v>
      </c>
    </row>
    <row r="26" spans="2:4" x14ac:dyDescent="0.3">
      <c r="B26" s="44" t="s">
        <v>71</v>
      </c>
      <c r="C26" s="44" t="s">
        <v>68</v>
      </c>
      <c r="D26" s="44" t="s">
        <v>54</v>
      </c>
    </row>
    <row r="27" spans="2:4" x14ac:dyDescent="0.3">
      <c r="B27" s="45" t="s">
        <v>69</v>
      </c>
      <c r="C27">
        <v>19.399999999999999</v>
      </c>
      <c r="D27">
        <v>2227</v>
      </c>
    </row>
    <row r="28" spans="2:4" x14ac:dyDescent="0.3">
      <c r="B28" s="45" t="s">
        <v>70</v>
      </c>
      <c r="C28">
        <v>33.799999999999997</v>
      </c>
      <c r="D28">
        <v>1966.7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26BC-8024-40EC-84C3-EA8B909FB376}">
  <sheetPr>
    <pageSetUpPr autoPageBreaks="0"/>
  </sheetPr>
  <dimension ref="B2:I26"/>
  <sheetViews>
    <sheetView workbookViewId="0">
      <selection activeCell="C35" sqref="C35"/>
    </sheetView>
  </sheetViews>
  <sheetFormatPr defaultRowHeight="14.4" x14ac:dyDescent="0.3"/>
  <cols>
    <col min="2" max="2" width="6" customWidth="1"/>
    <col min="3" max="3" width="35.33203125" bestFit="1" customWidth="1"/>
    <col min="4" max="4" width="13.6640625" bestFit="1" customWidth="1"/>
    <col min="5" max="5" width="9" bestFit="1" customWidth="1"/>
    <col min="6" max="6" width="12.6640625" bestFit="1" customWidth="1"/>
    <col min="7" max="7" width="9" bestFit="1" customWidth="1"/>
    <col min="8" max="8" width="12.6640625" bestFit="1" customWidth="1"/>
    <col min="9" max="9" width="23.33203125" bestFit="1" customWidth="1"/>
  </cols>
  <sheetData>
    <row r="2" spans="2:9" ht="15" thickBot="1" x14ac:dyDescent="0.35"/>
    <row r="3" spans="2:9" ht="15" thickBot="1" x14ac:dyDescent="0.35">
      <c r="B3" s="191" t="s">
        <v>10</v>
      </c>
      <c r="C3" s="193"/>
      <c r="D3" s="191" t="s">
        <v>11</v>
      </c>
      <c r="E3" s="196" t="s">
        <v>12</v>
      </c>
      <c r="F3" s="197"/>
      <c r="G3" s="196" t="s">
        <v>13</v>
      </c>
      <c r="H3" s="197"/>
      <c r="I3" s="189" t="s">
        <v>14</v>
      </c>
    </row>
    <row r="4" spans="2:9" ht="15" thickBot="1" x14ac:dyDescent="0.35">
      <c r="B4" s="192"/>
      <c r="C4" s="194"/>
      <c r="D4" s="195"/>
      <c r="E4" s="22" t="s">
        <v>15</v>
      </c>
      <c r="F4" s="17" t="s">
        <v>16</v>
      </c>
      <c r="G4" s="22" t="s">
        <v>15</v>
      </c>
      <c r="H4" s="17" t="s">
        <v>16</v>
      </c>
      <c r="I4" s="190"/>
    </row>
    <row r="5" spans="2:9" x14ac:dyDescent="0.3">
      <c r="B5" s="13">
        <v>1</v>
      </c>
      <c r="C5" s="23" t="s">
        <v>17</v>
      </c>
      <c r="D5" s="24" t="s">
        <v>18</v>
      </c>
      <c r="E5" s="33">
        <f>SUM(E6:E7)</f>
        <v>1245.8</v>
      </c>
      <c r="F5" s="34">
        <f t="shared" ref="F5:H5" si="0">SUM(F6:F7)</f>
        <v>892.3</v>
      </c>
      <c r="G5" s="33">
        <f t="shared" si="0"/>
        <v>786.4</v>
      </c>
      <c r="H5" s="34">
        <f t="shared" si="0"/>
        <v>45.2</v>
      </c>
      <c r="I5" s="34">
        <f>SUM(E5:H5)</f>
        <v>2969.7</v>
      </c>
    </row>
    <row r="6" spans="2:9" x14ac:dyDescent="0.3">
      <c r="B6" s="14">
        <v>1.1000000000000001</v>
      </c>
      <c r="C6" s="8" t="s">
        <v>19</v>
      </c>
      <c r="D6" s="2" t="s">
        <v>18</v>
      </c>
      <c r="E6" s="29">
        <v>1243.2</v>
      </c>
      <c r="F6" s="30">
        <v>892.3</v>
      </c>
      <c r="G6" s="29">
        <v>784.9</v>
      </c>
      <c r="H6" s="30">
        <v>45.2</v>
      </c>
      <c r="I6" s="26">
        <f t="shared" ref="I6:I22" si="1">SUM(E6:H6)</f>
        <v>2965.6</v>
      </c>
    </row>
    <row r="7" spans="2:9" x14ac:dyDescent="0.3">
      <c r="B7" s="14">
        <v>1.2</v>
      </c>
      <c r="C7" s="8" t="s">
        <v>20</v>
      </c>
      <c r="D7" s="2" t="s">
        <v>18</v>
      </c>
      <c r="E7" s="29">
        <v>2.6</v>
      </c>
      <c r="F7" s="30">
        <v>0</v>
      </c>
      <c r="G7" s="29">
        <v>1.5</v>
      </c>
      <c r="H7" s="30">
        <v>0</v>
      </c>
      <c r="I7" s="26">
        <f t="shared" si="1"/>
        <v>4.0999999999999996</v>
      </c>
    </row>
    <row r="8" spans="2:9" x14ac:dyDescent="0.3">
      <c r="B8" s="14"/>
      <c r="C8" s="8" t="s">
        <v>21</v>
      </c>
      <c r="D8" s="2"/>
      <c r="E8" s="25"/>
      <c r="F8" s="26"/>
      <c r="G8" s="25"/>
      <c r="H8" s="26"/>
      <c r="I8" s="26"/>
    </row>
    <row r="9" spans="2:9" x14ac:dyDescent="0.3">
      <c r="B9" s="18"/>
      <c r="C9" s="19"/>
      <c r="D9" s="11"/>
      <c r="E9" s="27"/>
      <c r="F9" s="28"/>
      <c r="G9" s="27"/>
      <c r="H9" s="28"/>
      <c r="I9" s="28"/>
    </row>
    <row r="10" spans="2:9" x14ac:dyDescent="0.3">
      <c r="B10" s="14">
        <v>2</v>
      </c>
      <c r="C10" s="9" t="s">
        <v>22</v>
      </c>
      <c r="D10" s="2" t="s">
        <v>18</v>
      </c>
      <c r="E10" s="35">
        <f>E11+E13+E18</f>
        <v>1189.3999999999999</v>
      </c>
      <c r="F10" s="36">
        <f t="shared" ref="F10:H10" si="2">F11+F13+F18</f>
        <v>865.69999999999993</v>
      </c>
      <c r="G10" s="35">
        <f t="shared" si="2"/>
        <v>812.3</v>
      </c>
      <c r="H10" s="36">
        <f t="shared" si="2"/>
        <v>42.1</v>
      </c>
      <c r="I10" s="37">
        <f t="shared" si="1"/>
        <v>2909.4999999999995</v>
      </c>
    </row>
    <row r="11" spans="2:9" x14ac:dyDescent="0.3">
      <c r="B11" s="14">
        <v>2.1</v>
      </c>
      <c r="C11" s="8" t="s">
        <v>23</v>
      </c>
      <c r="D11" s="2" t="s">
        <v>18</v>
      </c>
      <c r="E11" s="29">
        <v>652.29999999999995</v>
      </c>
      <c r="F11" s="30">
        <v>498.2</v>
      </c>
      <c r="G11" s="29">
        <v>542.79999999999995</v>
      </c>
      <c r="H11" s="30">
        <v>28.4</v>
      </c>
      <c r="I11" s="26">
        <f t="shared" si="1"/>
        <v>1721.7</v>
      </c>
    </row>
    <row r="12" spans="2:9" x14ac:dyDescent="0.3">
      <c r="B12" s="14"/>
      <c r="C12" s="8"/>
      <c r="D12" s="2"/>
      <c r="E12" s="25"/>
      <c r="F12" s="26"/>
      <c r="G12" s="25"/>
      <c r="H12" s="26"/>
      <c r="I12" s="26"/>
    </row>
    <row r="13" spans="2:9" x14ac:dyDescent="0.3">
      <c r="B13" s="14"/>
      <c r="C13" s="10" t="s">
        <v>24</v>
      </c>
      <c r="D13" s="2" t="s">
        <v>18</v>
      </c>
      <c r="E13" s="35">
        <f>E14+E15+E16</f>
        <v>440</v>
      </c>
      <c r="F13" s="36">
        <f>F14+F15+F16</f>
        <v>329.6</v>
      </c>
      <c r="G13" s="35">
        <f>G14+G15+G16</f>
        <v>199.8</v>
      </c>
      <c r="H13" s="36">
        <f t="shared" ref="H13" si="3">H14+H15+H16</f>
        <v>9.8000000000000007</v>
      </c>
      <c r="I13" s="37">
        <f t="shared" si="1"/>
        <v>979.2</v>
      </c>
    </row>
    <row r="14" spans="2:9" x14ac:dyDescent="0.3">
      <c r="B14" s="14">
        <v>2.2000000000000002</v>
      </c>
      <c r="C14" s="8" t="s">
        <v>25</v>
      </c>
      <c r="D14" s="2" t="s">
        <v>18</v>
      </c>
      <c r="E14" s="29">
        <v>234.5</v>
      </c>
      <c r="F14" s="30">
        <v>178.9</v>
      </c>
      <c r="G14" s="29">
        <v>142.30000000000001</v>
      </c>
      <c r="H14" s="30">
        <v>7.8</v>
      </c>
      <c r="I14" s="26">
        <f t="shared" si="1"/>
        <v>563.5</v>
      </c>
    </row>
    <row r="15" spans="2:9" x14ac:dyDescent="0.3">
      <c r="B15" s="14">
        <v>2.2999999999999998</v>
      </c>
      <c r="C15" s="8" t="s">
        <v>26</v>
      </c>
      <c r="D15" s="2" t="s">
        <v>18</v>
      </c>
      <c r="E15" s="29">
        <v>189.7</v>
      </c>
      <c r="F15" s="30">
        <v>142.30000000000001</v>
      </c>
      <c r="G15" s="29">
        <v>48.2</v>
      </c>
      <c r="H15" s="30">
        <v>1.2</v>
      </c>
      <c r="I15" s="26">
        <f t="shared" si="1"/>
        <v>381.4</v>
      </c>
    </row>
    <row r="16" spans="2:9" x14ac:dyDescent="0.3">
      <c r="B16" s="14">
        <v>2.4</v>
      </c>
      <c r="C16" s="8" t="s">
        <v>27</v>
      </c>
      <c r="D16" s="2" t="s">
        <v>18</v>
      </c>
      <c r="E16" s="29">
        <v>15.8</v>
      </c>
      <c r="F16" s="30">
        <v>8.4</v>
      </c>
      <c r="G16" s="29">
        <v>9.3000000000000007</v>
      </c>
      <c r="H16" s="30">
        <v>0.8</v>
      </c>
      <c r="I16" s="26">
        <f t="shared" si="1"/>
        <v>34.299999999999997</v>
      </c>
    </row>
    <row r="17" spans="2:9" x14ac:dyDescent="0.3">
      <c r="B17" s="14"/>
      <c r="C17" s="8"/>
      <c r="D17" s="2"/>
      <c r="E17" s="29"/>
      <c r="F17" s="30"/>
      <c r="G17" s="29"/>
      <c r="H17" s="30"/>
      <c r="I17" s="26"/>
    </row>
    <row r="18" spans="2:9" x14ac:dyDescent="0.3">
      <c r="B18" s="14">
        <v>2.5</v>
      </c>
      <c r="C18" s="9" t="s">
        <v>28</v>
      </c>
      <c r="D18" s="2" t="s">
        <v>18</v>
      </c>
      <c r="E18" s="35">
        <v>97.1</v>
      </c>
      <c r="F18" s="36">
        <v>37.9</v>
      </c>
      <c r="G18" s="35">
        <v>69.7</v>
      </c>
      <c r="H18" s="36">
        <v>3.9</v>
      </c>
      <c r="I18" s="37">
        <f t="shared" si="1"/>
        <v>208.6</v>
      </c>
    </row>
    <row r="19" spans="2:9" x14ac:dyDescent="0.3">
      <c r="B19" s="14"/>
      <c r="C19" s="8"/>
      <c r="D19" s="1"/>
      <c r="E19" s="29"/>
      <c r="F19" s="30"/>
      <c r="G19" s="29"/>
      <c r="H19" s="30"/>
      <c r="I19" s="26"/>
    </row>
    <row r="20" spans="2:9" x14ac:dyDescent="0.3">
      <c r="B20" s="14">
        <v>3</v>
      </c>
      <c r="C20" s="9" t="s">
        <v>29</v>
      </c>
      <c r="D20" s="2" t="s">
        <v>18</v>
      </c>
      <c r="E20" s="35">
        <f>E5-E10</f>
        <v>56.400000000000091</v>
      </c>
      <c r="F20" s="36">
        <f>F5-F10</f>
        <v>26.600000000000023</v>
      </c>
      <c r="G20" s="35">
        <f t="shared" ref="G20:H20" si="4">G5-G10</f>
        <v>-25.899999999999977</v>
      </c>
      <c r="H20" s="36">
        <f t="shared" si="4"/>
        <v>3.1000000000000014</v>
      </c>
      <c r="I20" s="37">
        <f t="shared" si="1"/>
        <v>60.200000000000138</v>
      </c>
    </row>
    <row r="21" spans="2:9" x14ac:dyDescent="0.3">
      <c r="B21" s="14">
        <v>3.1</v>
      </c>
      <c r="C21" s="8" t="s">
        <v>30</v>
      </c>
      <c r="D21" s="2" t="s">
        <v>18</v>
      </c>
      <c r="E21" s="29">
        <v>8.1999999999999993</v>
      </c>
      <c r="F21" s="30">
        <v>3.4</v>
      </c>
      <c r="G21" s="29">
        <v>6.8</v>
      </c>
      <c r="H21" s="30">
        <v>0.4</v>
      </c>
      <c r="I21" s="26">
        <f t="shared" si="1"/>
        <v>18.799999999999997</v>
      </c>
    </row>
    <row r="22" spans="2:9" x14ac:dyDescent="0.3">
      <c r="B22" s="14">
        <v>3.2</v>
      </c>
      <c r="C22" s="9" t="s">
        <v>31</v>
      </c>
      <c r="D22" s="2" t="s">
        <v>18</v>
      </c>
      <c r="E22" s="35">
        <f>E20-E21</f>
        <v>48.200000000000088</v>
      </c>
      <c r="F22" s="35">
        <f t="shared" ref="F22:H22" si="5">F20-F21</f>
        <v>23.200000000000024</v>
      </c>
      <c r="G22" s="35">
        <f t="shared" si="5"/>
        <v>-32.699999999999974</v>
      </c>
      <c r="H22" s="35">
        <f t="shared" si="5"/>
        <v>2.7000000000000015</v>
      </c>
      <c r="I22" s="37">
        <f t="shared" si="1"/>
        <v>41.400000000000148</v>
      </c>
    </row>
    <row r="23" spans="2:9" x14ac:dyDescent="0.3">
      <c r="B23" s="20"/>
      <c r="C23" s="21" t="s">
        <v>21</v>
      </c>
      <c r="D23" s="12"/>
      <c r="E23" s="31"/>
      <c r="F23" s="32"/>
      <c r="G23" s="31"/>
      <c r="H23" s="32"/>
      <c r="I23" s="32"/>
    </row>
    <row r="24" spans="2:9" x14ac:dyDescent="0.3">
      <c r="B24" s="20">
        <v>4</v>
      </c>
      <c r="C24" s="3" t="s">
        <v>32</v>
      </c>
      <c r="D24" s="2" t="s">
        <v>33</v>
      </c>
      <c r="E24" s="25">
        <v>3.2</v>
      </c>
      <c r="F24" s="26">
        <v>2.8</v>
      </c>
      <c r="G24" s="25">
        <v>245.6</v>
      </c>
      <c r="H24" s="26">
        <v>18.3</v>
      </c>
      <c r="I24" s="26"/>
    </row>
    <row r="25" spans="2:9" x14ac:dyDescent="0.3">
      <c r="B25" s="15">
        <v>5</v>
      </c>
      <c r="C25" s="7" t="s">
        <v>34</v>
      </c>
      <c r="D25" s="6" t="s">
        <v>35</v>
      </c>
      <c r="E25" s="38">
        <f>ROUND(E11/E24,2)</f>
        <v>203.84</v>
      </c>
      <c r="F25" s="38">
        <f>ROUND(F11/F24,2)</f>
        <v>177.93</v>
      </c>
      <c r="G25" s="39">
        <v>221</v>
      </c>
      <c r="H25" s="39">
        <v>155.19999999999999</v>
      </c>
      <c r="I25" s="40"/>
    </row>
    <row r="26" spans="2:9" ht="15" thickBot="1" x14ac:dyDescent="0.35">
      <c r="B26" s="16">
        <v>6</v>
      </c>
      <c r="C26" s="4" t="s">
        <v>36</v>
      </c>
      <c r="D26" s="5" t="s">
        <v>37</v>
      </c>
      <c r="E26" s="41">
        <v>892.3</v>
      </c>
      <c r="F26" s="42">
        <v>45.6</v>
      </c>
      <c r="G26" s="41">
        <v>743.8</v>
      </c>
      <c r="H26" s="42">
        <v>8.1999999999999993</v>
      </c>
      <c r="I26" s="42"/>
    </row>
  </sheetData>
  <mergeCells count="6">
    <mergeCell ref="I3:I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DB398FB0B8DB49BD2776761230CB7F" ma:contentTypeVersion="18" ma:contentTypeDescription="Create a new document." ma:contentTypeScope="" ma:versionID="85a53946753a6aa062040f06efe05f8b">
  <xsd:schema xmlns:xsd="http://www.w3.org/2001/XMLSchema" xmlns:xs="http://www.w3.org/2001/XMLSchema" xmlns:p="http://schemas.microsoft.com/office/2006/metadata/properties" xmlns:ns1="http://schemas.microsoft.com/sharepoint/v3" xmlns:ns2="094ca6d3-fff0-42af-b427-1330448d7bcf" xmlns:ns3="f55cf356-c998-4815-8508-2265bfc4e152" targetNamespace="http://schemas.microsoft.com/office/2006/metadata/properties" ma:root="true" ma:fieldsID="0ae8170e2be2910fe19720d6cf4e05c5" ns1:_="" ns2:_="" ns3:_="">
    <xsd:import namespace="http://schemas.microsoft.com/sharepoint/v3"/>
    <xsd:import namespace="094ca6d3-fff0-42af-b427-1330448d7bcf"/>
    <xsd:import namespace="f55cf356-c998-4815-8508-2265bfc4e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_Flow_SignoffStatus" minOccurs="0"/>
                <xsd:element ref="ns2:Comme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ca6d3-fff0-42af-b427-1330448d7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cf356-c998-4815-8508-2265bfc4e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fc842b-162f-442d-baff-2a4b27b25221}" ma:internalName="TaxCatchAll" ma:showField="CatchAllData" ma:web="f55cf356-c998-4815-8508-2265bfc4e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Props1.xml><?xml version="1.0" encoding="utf-8"?>
<ds:datastoreItem xmlns:ds="http://schemas.openxmlformats.org/officeDocument/2006/customXml" ds:itemID="{887B35C8-B694-4B7B-9642-7496B3778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B315C-FCD3-411E-85F8-7D238A0054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ca6d3-fff0-42af-b427-1330448d7bcf"/>
    <ds:schemaRef ds:uri="f55cf356-c998-4815-8508-2265bfc4e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4ECA89-3E2A-477D-AC1D-706630D5F761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CSS RFI</vt:lpstr>
      <vt:lpstr>Boundaries</vt:lpstr>
      <vt:lpstr>Sheet1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Edeh</dc:creator>
  <cp:keywords/>
  <dc:description/>
  <cp:lastModifiedBy>NURGAT Muhammad (ENGIE B2B Supply UK)</cp:lastModifiedBy>
  <cp:revision/>
  <dcterms:created xsi:type="dcterms:W3CDTF">2024-07-10T14:44:35Z</dcterms:created>
  <dcterms:modified xsi:type="dcterms:W3CDTF">2025-11-14T09:29:11Z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a91fed8a-384c-4772-8add-c729d313e3d9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THo11CLG1kSXWrRHu9fQyT3e3SjyJF0r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MSIP_Label_38144ccb-b10a-4c0f-b070-7a3b00ac7463_Enabled">
    <vt:lpwstr>true</vt:lpwstr>
  </property>
  <property fmtid="{D5CDD505-2E9C-101B-9397-08002B2CF9AE}" pid="15" name="MSIP_Label_38144ccb-b10a-4c0f-b070-7a3b00ac7463_SetDate">
    <vt:lpwstr>2024-07-16T08:09:25Z</vt:lpwstr>
  </property>
  <property fmtid="{D5CDD505-2E9C-101B-9397-08002B2CF9AE}" pid="16" name="MSIP_Label_38144ccb-b10a-4c0f-b070-7a3b00ac7463_Method">
    <vt:lpwstr>Standard</vt:lpwstr>
  </property>
  <property fmtid="{D5CDD505-2E9C-101B-9397-08002B2CF9AE}" pid="17" name="MSIP_Label_38144ccb-b10a-4c0f-b070-7a3b00ac7463_Name">
    <vt:lpwstr>InternalOnly</vt:lpwstr>
  </property>
  <property fmtid="{D5CDD505-2E9C-101B-9397-08002B2CF9AE}" pid="18" name="MSIP_Label_38144ccb-b10a-4c0f-b070-7a3b00ac7463_SiteId">
    <vt:lpwstr>185562ad-39bc-4840-8e40-be6216340c52</vt:lpwstr>
  </property>
  <property fmtid="{D5CDD505-2E9C-101B-9397-08002B2CF9AE}" pid="19" name="MSIP_Label_38144ccb-b10a-4c0f-b070-7a3b00ac7463_ActionId">
    <vt:lpwstr>21ffd8ec-0725-4b8e-842d-244113a8f394</vt:lpwstr>
  </property>
  <property fmtid="{D5CDD505-2E9C-101B-9397-08002B2CF9AE}" pid="20" name="MSIP_Label_38144ccb-b10a-4c0f-b070-7a3b00ac7463_ContentBits">
    <vt:lpwstr>2</vt:lpwstr>
  </property>
</Properties>
</file>